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359/"/>
    </mc:Choice>
  </mc:AlternateContent>
  <xr:revisionPtr revIDLastSave="0" documentId="8_{3E789DCA-A9AA-443C-B006-A5432AB24B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O 1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1" i="1" l="1"/>
  <c r="I131" i="1"/>
  <c r="I128" i="1"/>
  <c r="O128" i="1" s="1"/>
  <c r="O125" i="1"/>
  <c r="I125" i="1"/>
  <c r="O122" i="1"/>
  <c r="I122" i="1"/>
  <c r="I119" i="1"/>
  <c r="O119" i="1" s="1"/>
  <c r="I116" i="1"/>
  <c r="Q112" i="1" s="1"/>
  <c r="I112" i="1" s="1"/>
  <c r="O113" i="1"/>
  <c r="I113" i="1"/>
  <c r="O109" i="1"/>
  <c r="I109" i="1"/>
  <c r="I106" i="1"/>
  <c r="O106" i="1" s="1"/>
  <c r="I103" i="1"/>
  <c r="Q99" i="1" s="1"/>
  <c r="I99" i="1" s="1"/>
  <c r="O100" i="1"/>
  <c r="I100" i="1"/>
  <c r="O96" i="1"/>
  <c r="I96" i="1"/>
  <c r="I93" i="1"/>
  <c r="O93" i="1" s="1"/>
  <c r="I90" i="1"/>
  <c r="Q89" i="1" s="1"/>
  <c r="I89" i="1" s="1"/>
  <c r="O86" i="1"/>
  <c r="I86" i="1"/>
  <c r="Q85" i="1" s="1"/>
  <c r="I85" i="1" s="1"/>
  <c r="R85" i="1"/>
  <c r="O85" i="1" s="1"/>
  <c r="I82" i="1"/>
  <c r="O82" i="1" s="1"/>
  <c r="O79" i="1"/>
  <c r="I79" i="1"/>
  <c r="I76" i="1"/>
  <c r="O76" i="1" s="1"/>
  <c r="O73" i="1"/>
  <c r="I73" i="1"/>
  <c r="O70" i="1"/>
  <c r="I70" i="1"/>
  <c r="I67" i="1"/>
  <c r="O67" i="1" s="1"/>
  <c r="I64" i="1"/>
  <c r="O64" i="1" s="1"/>
  <c r="O61" i="1"/>
  <c r="I61" i="1"/>
  <c r="I58" i="1"/>
  <c r="O58" i="1" s="1"/>
  <c r="O55" i="1"/>
  <c r="I55" i="1"/>
  <c r="O52" i="1"/>
  <c r="I52" i="1"/>
  <c r="O48" i="1"/>
  <c r="I48" i="1"/>
  <c r="I45" i="1"/>
  <c r="O45" i="1" s="1"/>
  <c r="O42" i="1"/>
  <c r="I42" i="1"/>
  <c r="O39" i="1"/>
  <c r="I39" i="1"/>
  <c r="I36" i="1"/>
  <c r="O36" i="1" s="1"/>
  <c r="I33" i="1"/>
  <c r="O33" i="1" s="1"/>
  <c r="O30" i="1"/>
  <c r="I30" i="1"/>
  <c r="I27" i="1"/>
  <c r="O27" i="1" s="1"/>
  <c r="O24" i="1"/>
  <c r="I24" i="1"/>
  <c r="O21" i="1"/>
  <c r="I21" i="1"/>
  <c r="I18" i="1"/>
  <c r="O18" i="1" s="1"/>
  <c r="I15" i="1"/>
  <c r="O15" i="1" s="1"/>
  <c r="O12" i="1"/>
  <c r="I12" i="1"/>
  <c r="I9" i="1"/>
  <c r="O9" i="1" s="1"/>
  <c r="R51" i="1" l="1"/>
  <c r="O51" i="1" s="1"/>
  <c r="R8" i="1"/>
  <c r="O8" i="1" s="1"/>
  <c r="O90" i="1"/>
  <c r="R89" i="1" s="1"/>
  <c r="O89" i="1" s="1"/>
  <c r="O103" i="1"/>
  <c r="R99" i="1" s="1"/>
  <c r="O99" i="1" s="1"/>
  <c r="O116" i="1"/>
  <c r="R112" i="1" s="1"/>
  <c r="O112" i="1" s="1"/>
  <c r="Q51" i="1"/>
  <c r="I51" i="1" s="1"/>
  <c r="Q8" i="1"/>
  <c r="I8" i="1" s="1"/>
  <c r="I3" i="1" l="1"/>
  <c r="O2" i="1"/>
</calcChain>
</file>

<file path=xl/sharedStrings.xml><?xml version="1.0" encoding="utf-8"?>
<sst xmlns="http://schemas.openxmlformats.org/spreadsheetml/2006/main" count="497" uniqueCount="212">
  <si>
    <t>ASPE10</t>
  </si>
  <si>
    <t>S</t>
  </si>
  <si>
    <t>Firma: Atelier PROMIKA s.r.o.</t>
  </si>
  <si>
    <t>Soupis prací objektu</t>
  </si>
  <si>
    <t xml:space="preserve">Stavba: </t>
  </si>
  <si>
    <t>2229_1</t>
  </si>
  <si>
    <t>II/101 Kladno, Vrapická – havárie odvodnění _ Komunikace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</si>
  <si>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</si>
  <si>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</si>
  <si>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</si>
  <si>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</si>
  <si>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</si>
  <si>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</si>
  <si>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</si>
  <si>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</si>
  <si>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</si>
  <si>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</si>
  <si>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</si>
  <si>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</si>
  <si>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</si>
  <si>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</si>
  <si>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</si>
  <si>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</si>
  <si>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</si>
  <si>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</si>
  <si>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</si>
  <si>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</si>
  <si>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</si>
  <si>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</si>
  <si>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</si>
  <si>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</si>
  <si>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</si>
  <si>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</si>
  <si>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</si>
  <si>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</si>
  <si>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</si>
  <si>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</si>
  <si>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</si>
  <si>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</si>
  <si>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</si>
  <si>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</si>
  <si>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podkladní nestmelené vrstvy</t>
  </si>
  <si>
    <t>VV</t>
  </si>
  <si>
    <t>dle pol. 122736: 167,7*1,8=301,860 [A] 
dle pol. 12932: 9,0*0,5*1,8=8,100 [B] 
Celkem: A+B=309,960 [C]</t>
  </si>
  <si>
    <t>b</t>
  </si>
  <si>
    <t>beton, příp. železobeton</t>
  </si>
  <si>
    <t>dle pol. 966116: 4,0*2,4=9,600 [A]</t>
  </si>
  <si>
    <t>c</t>
  </si>
  <si>
    <t>živice, podkladní stmelené vrstvy</t>
  </si>
  <si>
    <t>dle pol. 113336: 3,769*2,3=8,669 [A]</t>
  </si>
  <si>
    <t>014212</t>
  </si>
  <si>
    <t/>
  </si>
  <si>
    <t>POPLATKY ZA ZEMNÍK - ORNICE</t>
  </si>
  <si>
    <t>pořízení ornice / zeminy schopné zúrodnění dle dispozic zhotovitele</t>
  </si>
  <si>
    <t>dle pol. 18222: 424,7*0,15*1,8=114,669 [A]</t>
  </si>
  <si>
    <t>02710</t>
  </si>
  <si>
    <t>POMOC PRÁCE ZŘÍZ NEBO ZAJIŠŤ OBJÍŽĎKY A PŘÍSTUP CESTY</t>
  </si>
  <si>
    <t>KPL</t>
  </si>
  <si>
    <t>Dopravně inženýrská opatření 
pol. zahrnuje 
- vypracování podrobného návrhu DIO, projednání s DO, zajištění DIR 
- osazení DZ vč. příslušenství dle TP66 (schema B/3),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</si>
  <si>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02730</t>
  </si>
  <si>
    <t>POMOC PRÁCE ZŘÍZ NEBO ZAJIŠŤ OCHRANU INŽENÝRSKÝCH SÍTÍ</t>
  </si>
  <si>
    <t>Provedení části "SO 01 Havárie odvodnění" dle přiložené dokumentace a soupisu prací 
Ocenění dle přílohy "SO 01_příloha_SP.xlsx" 
celková cena k doplnění do rozpočtu označena zeleně - pole z listu "Rekapitulace stavby" celkem cena bez DPH 
POZN.: Množství 0,5 KPL = investice poloviny dílčího SO, dle dohody investorů.</t>
  </si>
  <si>
    <t>7</t>
  </si>
  <si>
    <t>Vytýčení inženýrských sítí jejich správci</t>
  </si>
  <si>
    <t>8</t>
  </si>
  <si>
    <t>029113</t>
  </si>
  <si>
    <t>OSTATNÍ POŽADAVKY - GEODETICKÉ ZAMĚŘENÍ - CELKY</t>
  </si>
  <si>
    <t>KUS</t>
  </si>
  <si>
    <t>zaměření skutečného provedení stavby</t>
  </si>
  <si>
    <t>02920</t>
  </si>
  <si>
    <t>OSTATNÍ POŽADAVKY - OCHRANA ŽIVOTNÍHO PROSTŘEDÍ</t>
  </si>
  <si>
    <t>Čištění komunikací a prostor dotčených výstavbou</t>
  </si>
  <si>
    <t>02940</t>
  </si>
  <si>
    <t>OSTATNÍ POŽADAVKY - VYPRACOVÁNÍ DOKUMENTACE</t>
  </si>
  <si>
    <t>Pasportizace přilehlých objektů před a po realizaci stavby vč. vyhodnocení</t>
  </si>
  <si>
    <t>11</t>
  </si>
  <si>
    <t>02943</t>
  </si>
  <si>
    <t>OSTATNÍ POŽADAVKY - VYPRACOVÁNÍ RDS</t>
  </si>
  <si>
    <t>12</t>
  </si>
  <si>
    <t>02944</t>
  </si>
  <si>
    <t>OSTAT POŽADAVKY - DOKUMENTACE SKUTEČ PROVEDENÍ V DIGIT FORMĚ</t>
  </si>
  <si>
    <t>vč. příp. tištěné formy, dle požadavku objednatele / dle SOD</t>
  </si>
  <si>
    <t>13</t>
  </si>
  <si>
    <t>02946</t>
  </si>
  <si>
    <t>OSTAT POŽADAVKY - FOTODOKUMENTACE</t>
  </si>
  <si>
    <t>Zdokumentování průběhu a výsledku stavby</t>
  </si>
  <si>
    <t>14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</si>
  <si>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</si>
  <si>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</si>
  <si>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</si>
  <si>
    <t>Zemní práce</t>
  </si>
  <si>
    <t>15</t>
  </si>
  <si>
    <t>11120</t>
  </si>
  <si>
    <t>ODSTRANĚNÍ KŘOVIN</t>
  </si>
  <si>
    <t>M2</t>
  </si>
  <si>
    <t>vč. likvidace dřevní hmoty dle dispozic zhotovitele</t>
  </si>
  <si>
    <t>odstranění křovin 
29,2+5,9=35,100 [A]</t>
  </si>
  <si>
    <t>16</t>
  </si>
  <si>
    <t>113336</t>
  </si>
  <si>
    <t>ODSTRAN PODKL ZPEVNĚNÝCH PLOCH S ASFALT POJIVEM, ODVOZ DO 12KM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</si>
  <si>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</si>
  <si>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</si>
  <si>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odstranění podkladních vrstev vozovky v tl. cca 180 mm  
(0,125*167,5)*0,18=3,769 [A]</t>
  </si>
  <si>
    <t>17</t>
  </si>
  <si>
    <t>11372</t>
  </si>
  <si>
    <t>FRÉZOVÁNÍ ZPEVNĚNÝCH PLOCH ASFALTOVÝCH</t>
  </si>
  <si>
    <t>vč. odvozu a uskladnění dle dispozic zhotovitele 
POZN.: Povinný odkup frézované zhotovitelem! 
Materiál není odpadem!</t>
  </si>
  <si>
    <t>odstranění asfalt. vrstev vozovky frézováním v tl.40 mm  
(0,5*167,5+0,25*167,5)*0,04=5,025 [A]</t>
  </si>
  <si>
    <t>18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</si>
  <si>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</si>
  <si>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</si>
  <si>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</si>
  <si>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</si>
  <si>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19</t>
  </si>
  <si>
    <t>122736</t>
  </si>
  <si>
    <t>ODKOPÁVKY A PROKOPÁVKY OBECNÉ TŘ. I, ODVOZ DO 12KM</t>
  </si>
  <si>
    <t>vč. odvozu na recyklační středisko / trvalou skládku dle dispozic zhotovitele, vzdálenost uvedena orientačně</t>
  </si>
  <si>
    <t>výkop - komunikace 
(99+20+10)*1,3=167,700 [A]</t>
  </si>
  <si>
    <t>20</t>
  </si>
  <si>
    <t>125736</t>
  </si>
  <si>
    <t>VYKOPÁVKY ZE ZEMNÍKŮ A SKLÁDEK TŘ. I, ODVOZ DO 12KM</t>
  </si>
  <si>
    <t>vč. dopravy ornice / zeminy schopné zúrodnění dle dispozic zhotovitele, vzdálenost uvedena orientačně</t>
  </si>
  <si>
    <t>dle pol. 18222: 424,7*0,15=63,705 [A]</t>
  </si>
  <si>
    <t>21</t>
  </si>
  <si>
    <t>12932</t>
  </si>
  <si>
    <t>ČIŠTĚNÍ PŘÍKOPŮ OD NÁNOSU DO 0,5M3/M</t>
  </si>
  <si>
    <t>vč. odvozu a uložení na recyklační středisko / trvalou skládku dle dispozic zhotovitele, vzdálenost uvedena orientačně</t>
  </si>
  <si>
    <t>pročištění a reprofilace příkopu 
9,0=9,000 [A]</t>
  </si>
  <si>
    <t>22</t>
  </si>
  <si>
    <t>17120</t>
  </si>
  <si>
    <t>ULOŽENÍ SYPANINY DO NÁSYPŮ A NA SKLÁDKY BEZ ZHUTNĚNÍ</t>
  </si>
  <si>
    <t>dle pol. 122736: 167,7=167,700 [A]</t>
  </si>
  <si>
    <t>23</t>
  </si>
  <si>
    <t>18130</t>
  </si>
  <si>
    <t>ÚPRAVA PLÁNĚ BEZ ZHUTNĚNÍ</t>
  </si>
  <si>
    <t>Urovnání plochy pro ohumusování – příprava podkladu</t>
  </si>
  <si>
    <t>24</t>
  </si>
  <si>
    <t>18222</t>
  </si>
  <si>
    <t>ROZPROSTŘENÍ ORNICE VE SVAHU V TL DO 0,15M</t>
  </si>
  <si>
    <t>ohumusování tl. 150 mm 
294,2+3+58,9+6,8+27,9+6,3+3,8+23,8=424,700 [A]</t>
  </si>
  <si>
    <t>25</t>
  </si>
  <si>
    <t>18241</t>
  </si>
  <si>
    <t>ZALOŽENÍ TRÁVNÍKU RUČNÍM VÝSEVEM</t>
  </si>
  <si>
    <t>dle pol. 18222: 424,7=424,700 [A]</t>
  </si>
  <si>
    <t>Základy</t>
  </si>
  <si>
    <t>26</t>
  </si>
  <si>
    <t>21152</t>
  </si>
  <si>
    <t>SANAČNÍ ŽEBRA Z KAMENIVA DRCENÉHO</t>
  </si>
  <si>
    <t>retenční / vsakovací rýha</t>
  </si>
  <si>
    <t>štěrk fr. 16/32, tl. 0,5 m 
(47,9+10+4,5)*0,5=31,200 [A]</t>
  </si>
  <si>
    <t>27</t>
  </si>
  <si>
    <t>561441</t>
  </si>
  <si>
    <t>KAMENIVO ZPEVNĚNÉ CEMENTEM TŘ. I TL. DO 200MM</t>
  </si>
  <si>
    <t>Vrstva ze směsi stmelené cementem SC 0/32 8/10, tl. min. 180 mm  
167,0*0,125=20,875 [A]</t>
  </si>
  <si>
    <t>28</t>
  </si>
  <si>
    <t>56932</t>
  </si>
  <si>
    <t>ZPEVNĚNÍ KRAJNIC ZE ŠTĚRKODRTI TL. DO 100MM</t>
  </si>
  <si>
    <t>štěrkodrť fr. 0/32 - nezpevněná krajnice, tl. 100 mm 
51,3=51,300 [A]</t>
  </si>
  <si>
    <t>29</t>
  </si>
  <si>
    <t>575A53</t>
  </si>
  <si>
    <t>LITÝ ASFALT MA I (SILNICE, DÁLNICE) 11 TL. 40MM</t>
  </si>
  <si>
    <t>Litý asfalt MA 11 II tl. 40mm 
167,0*0,5+167,0*0,25=125,250 [A]</t>
  </si>
  <si>
    <t>Potrubí</t>
  </si>
  <si>
    <t>30</t>
  </si>
  <si>
    <t>89712</t>
  </si>
  <si>
    <t>VPUSŤ KANALIZAČNÍ ULIČNÍ KOMPLETNÍ Z BETONOVÝCH DÍLCŮ</t>
  </si>
  <si>
    <t>nová uliční vpusť - kompletní provedení vč. napojení</t>
  </si>
  <si>
    <t>31</t>
  </si>
  <si>
    <t>89722</t>
  </si>
  <si>
    <t>VPUSŤ KANALIZAČNÍ HORSKÁ KOMPLETNÍ Z BETON DÍLCŮ</t>
  </si>
  <si>
    <t>nová horská vpusť - kompletní provedení vč. napojení</t>
  </si>
  <si>
    <t>32</t>
  </si>
  <si>
    <t>89921</t>
  </si>
  <si>
    <t>VÝŠKOVÁ ÚPRAVA POKLOPŮ</t>
  </si>
  <si>
    <t>výšková rektifikace kanalizačních šachet</t>
  </si>
  <si>
    <t>33</t>
  </si>
  <si>
    <t>89923</t>
  </si>
  <si>
    <t>VÝŠKOVÁ ÚPRAVA KRYCÍCH HRNCŮ</t>
  </si>
  <si>
    <t>výšková rektifikace povrch. znaků IS</t>
  </si>
  <si>
    <t>Ostatní konstrukce a práce</t>
  </si>
  <si>
    <t>34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</si>
  <si>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</si>
  <si>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</si>
  <si>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</si>
  <si>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obnova VDZ - vodorovné dopravní značení barvou 
167*0,125=20,875 [A]</t>
  </si>
  <si>
    <t>35</t>
  </si>
  <si>
    <t>915221</t>
  </si>
  <si>
    <t>VODOR DOPRAV ZNAČ PLASTEM STRUKTURÁLNÍ NEHLUČNÉ - DOD A POKLÁDKA</t>
  </si>
  <si>
    <t>2. fáze VDZ (vč. vyznačení operativního místa pro realizaci VDZ za provozu, dle TP66), vč. zametení (malá výměra)</t>
  </si>
  <si>
    <t>obnova VDZ - vodorovné dopravní značení plastem 
167*0,125=20,875 [A]</t>
  </si>
  <si>
    <t>36</t>
  </si>
  <si>
    <t>917224</t>
  </si>
  <si>
    <t>SILNIČNÍ A CHODNÍKOVÉ OBRUBY Z BETONOVÝCH OBRUBNÍKŮ ŠÍŘ 150MM</t>
  </si>
  <si>
    <t>vč. vyspárování</t>
  </si>
  <si>
    <t>nový silniční obrubník 150x150 mm do bet. lože s opěrou  
172,3=172,300 [A]</t>
  </si>
  <si>
    <t>37</t>
  </si>
  <si>
    <t>919111</t>
  </si>
  <si>
    <t>ŘEZÁNÍ ASFALTOVÉHO KRYTU VOZOVEK TL DO 50MM</t>
  </si>
  <si>
    <t>řezání asfaltového krytu v tl. do 50 mm 
172,3*2=344,600 [A]</t>
  </si>
  <si>
    <t>38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</si>
  <si>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</si>
  <si>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</si>
  <si>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</si>
  <si>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39</t>
  </si>
  <si>
    <t>935812</t>
  </si>
  <si>
    <t>ŽLABY A RIGOLY DLÁŽDĚNÉ Z KOSTEK DROBNÝCH DO BETONU TL 100MM</t>
  </si>
  <si>
    <t>odlaždění prostoru vtoku žulovou kostkou do bet. lože 
6,9+7,2=14,100 [A]</t>
  </si>
  <si>
    <t>40</t>
  </si>
  <si>
    <t>966116</t>
  </si>
  <si>
    <t>BOURÁNÍ KONSTRUKCÍ Z BETON DÍLCŮ S ODVOZEM DO 12KM</t>
  </si>
  <si>
    <t>vč. odvozu a uložení na recyklační středisko / trvalou skládku dle dispozic zhotovitele, vzdálenost uvedena orientačně 
výměry odhadem</t>
  </si>
  <si>
    <t>odtranění stávajících uličních vpustí 
5*0,6=3,000 [A] 
odstranění stávajícího vtokového objektu 
1*1,0=1,000 [B] 
Celkem: A+B=4,000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</si>
</sst>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0" fillId="0" borderId="3" xfId="6" applyFont="1" applyBorder="1" applyAlignment="1">
      <alignment vertical="top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3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5.05" customHeight="1" x14ac:dyDescent="0.25">
      <c r="B2" s="6"/>
      <c r="C2" s="6"/>
      <c r="D2" s="6"/>
      <c r="E2" s="7" t="s">
        <v>3</v>
      </c>
      <c r="F2" s="6"/>
      <c r="G2" s="6"/>
      <c r="H2" s="10"/>
      <c r="I2" s="10"/>
      <c r="O2">
        <f>0+O8+O51+O85+O89+O99+O112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4">
        <f>0+I8+I51+I85+I89+I99+I112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5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5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5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0+I9+I12+I15+I18+I21+I24+I27+I30+I33+I36+I39+I42+I45+I48</f>
        <v>0</v>
      </c>
      <c r="R8">
        <f>0+O9+O12+O15+O18+O21+O24+O27+O30+O33+O36+O39+O42+O45+O48</f>
        <v>0</v>
      </c>
    </row>
    <row r="9" spans="1:18" ht="13.2" x14ac:dyDescent="0.25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309.95999999999998</v>
      </c>
      <c r="H9" s="25">
        <v>0</v>
      </c>
      <c r="I9" s="26">
        <f>ROUND(ROUND(H9,2)*ROUND(G9,3),2)</f>
        <v>0</v>
      </c>
      <c r="O9">
        <f>(I9*21)/100</f>
        <v>0</v>
      </c>
      <c r="P9" t="s">
        <v>13</v>
      </c>
    </row>
    <row r="10" spans="1:18" ht="13.2" x14ac:dyDescent="0.25">
      <c r="A10" s="27" t="s">
        <v>40</v>
      </c>
      <c r="E10" s="28" t="s">
        <v>41</v>
      </c>
    </row>
    <row r="11" spans="1:18" ht="39.6" x14ac:dyDescent="0.25">
      <c r="A11" s="31" t="s">
        <v>42</v>
      </c>
      <c r="E11" s="30" t="s">
        <v>43</v>
      </c>
    </row>
    <row r="12" spans="1:18" ht="13.2" x14ac:dyDescent="0.25">
      <c r="A12" s="17" t="s">
        <v>35</v>
      </c>
      <c r="B12" s="21" t="s">
        <v>13</v>
      </c>
      <c r="C12" s="21" t="s">
        <v>36</v>
      </c>
      <c r="D12" s="17" t="s">
        <v>44</v>
      </c>
      <c r="E12" s="22" t="s">
        <v>38</v>
      </c>
      <c r="F12" s="23" t="s">
        <v>39</v>
      </c>
      <c r="G12" s="24">
        <v>9.6</v>
      </c>
      <c r="H12" s="25">
        <v>0</v>
      </c>
      <c r="I12" s="26">
        <f>ROUND(ROUND(H12,2)*ROUND(G12,3),2)</f>
        <v>0</v>
      </c>
      <c r="O12">
        <f>(I12*21)/100</f>
        <v>0</v>
      </c>
      <c r="P12" t="s">
        <v>13</v>
      </c>
    </row>
    <row r="13" spans="1:18" ht="13.2" x14ac:dyDescent="0.25">
      <c r="A13" s="27" t="s">
        <v>40</v>
      </c>
      <c r="E13" s="28" t="s">
        <v>45</v>
      </c>
    </row>
    <row r="14" spans="1:18" ht="13.2" x14ac:dyDescent="0.25">
      <c r="A14" s="31" t="s">
        <v>42</v>
      </c>
      <c r="E14" s="30" t="s">
        <v>46</v>
      </c>
    </row>
    <row r="15" spans="1:18" ht="13.2" x14ac:dyDescent="0.25">
      <c r="A15" s="17" t="s">
        <v>35</v>
      </c>
      <c r="B15" s="21" t="s">
        <v>12</v>
      </c>
      <c r="C15" s="21" t="s">
        <v>36</v>
      </c>
      <c r="D15" s="17" t="s">
        <v>47</v>
      </c>
      <c r="E15" s="22" t="s">
        <v>38</v>
      </c>
      <c r="F15" s="23" t="s">
        <v>39</v>
      </c>
      <c r="G15" s="24">
        <v>8.6690000000000005</v>
      </c>
      <c r="H15" s="25">
        <v>0</v>
      </c>
      <c r="I15" s="26">
        <f>ROUND(ROUND(H15,2)*ROUND(G15,3),2)</f>
        <v>0</v>
      </c>
      <c r="O15">
        <f>(I15*21)/100</f>
        <v>0</v>
      </c>
      <c r="P15" t="s">
        <v>13</v>
      </c>
    </row>
    <row r="16" spans="1:18" ht="13.2" x14ac:dyDescent="0.25">
      <c r="A16" s="27" t="s">
        <v>40</v>
      </c>
      <c r="E16" s="28" t="s">
        <v>48</v>
      </c>
    </row>
    <row r="17" spans="1:16" ht="13.2" x14ac:dyDescent="0.25">
      <c r="A17" s="31" t="s">
        <v>42</v>
      </c>
      <c r="E17" s="30" t="s">
        <v>49</v>
      </c>
    </row>
    <row r="18" spans="1:16" ht="13.2" x14ac:dyDescent="0.25">
      <c r="A18" s="17" t="s">
        <v>35</v>
      </c>
      <c r="B18" s="21" t="s">
        <v>23</v>
      </c>
      <c r="C18" s="21" t="s">
        <v>50</v>
      </c>
      <c r="D18" s="17" t="s">
        <v>51</v>
      </c>
      <c r="E18" s="22" t="s">
        <v>52</v>
      </c>
      <c r="F18" s="23" t="s">
        <v>39</v>
      </c>
      <c r="G18" s="24">
        <v>114.669</v>
      </c>
      <c r="H18" s="25">
        <v>0</v>
      </c>
      <c r="I18" s="26">
        <f>ROUND(ROUND(H18,2)*ROUND(G18,3),2)</f>
        <v>0</v>
      </c>
      <c r="O18">
        <f>(I18*21)/100</f>
        <v>0</v>
      </c>
      <c r="P18" t="s">
        <v>13</v>
      </c>
    </row>
    <row r="19" spans="1:16" ht="13.2" x14ac:dyDescent="0.25">
      <c r="A19" s="27" t="s">
        <v>40</v>
      </c>
      <c r="E19" s="28" t="s">
        <v>53</v>
      </c>
    </row>
    <row r="20" spans="1:16" ht="13.2" x14ac:dyDescent="0.25">
      <c r="A20" s="31" t="s">
        <v>42</v>
      </c>
      <c r="E20" s="30" t="s">
        <v>54</v>
      </c>
    </row>
    <row r="21" spans="1:16" ht="13.2" x14ac:dyDescent="0.25">
      <c r="A21" s="17" t="s">
        <v>35</v>
      </c>
      <c r="B21" s="21" t="s">
        <v>25</v>
      </c>
      <c r="C21" s="21" t="s">
        <v>55</v>
      </c>
      <c r="D21" s="17" t="s">
        <v>51</v>
      </c>
      <c r="E21" s="22" t="s">
        <v>56</v>
      </c>
      <c r="F21" s="23" t="s">
        <v>57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13</v>
      </c>
    </row>
    <row r="22" spans="1:16" ht="105.6" x14ac:dyDescent="0.25">
      <c r="A22" s="27" t="s">
        <v>40</v>
      </c>
      <c r="E22" s="28" t="s">
        <v>58</v>
      </c>
    </row>
    <row r="23" spans="1:16" ht="13.2" x14ac:dyDescent="0.25">
      <c r="A23" s="31" t="s">
        <v>42</v>
      </c>
      <c r="E23" s="30" t="s">
        <v>51</v>
      </c>
    </row>
    <row r="24" spans="1:16" ht="13.2" x14ac:dyDescent="0.25">
      <c r="A24" s="17" t="s">
        <v>35</v>
      </c>
      <c r="B24" s="21" t="s">
        <v>27</v>
      </c>
      <c r="C24" s="21" t="s">
        <v>59</v>
      </c>
      <c r="D24" s="17" t="s">
        <v>37</v>
      </c>
      <c r="E24" s="22" t="s">
        <v>60</v>
      </c>
      <c r="F24" s="23" t="s">
        <v>57</v>
      </c>
      <c r="G24" s="24">
        <v>0.5</v>
      </c>
      <c r="H24" s="25">
        <v>0</v>
      </c>
      <c r="I24" s="26">
        <f>ROUND(ROUND(H24,2)*ROUND(G24,3),2)</f>
        <v>0</v>
      </c>
      <c r="O24">
        <f>(I24*21)/100</f>
        <v>0</v>
      </c>
      <c r="P24" t="s">
        <v>13</v>
      </c>
    </row>
    <row r="25" spans="1:16" ht="79.2" x14ac:dyDescent="0.25">
      <c r="A25" s="27" t="s">
        <v>40</v>
      </c>
      <c r="E25" s="28" t="s">
        <v>61</v>
      </c>
    </row>
    <row r="26" spans="1:16" ht="13.2" x14ac:dyDescent="0.25">
      <c r="A26" s="31" t="s">
        <v>42</v>
      </c>
      <c r="E26" s="30" t="s">
        <v>51</v>
      </c>
    </row>
    <row r="27" spans="1:16" ht="13.2" x14ac:dyDescent="0.25">
      <c r="A27" s="17" t="s">
        <v>35</v>
      </c>
      <c r="B27" s="21" t="s">
        <v>62</v>
      </c>
      <c r="C27" s="21" t="s">
        <v>59</v>
      </c>
      <c r="D27" s="17" t="s">
        <v>44</v>
      </c>
      <c r="E27" s="22" t="s">
        <v>60</v>
      </c>
      <c r="F27" s="23" t="s">
        <v>57</v>
      </c>
      <c r="G27" s="24">
        <v>1</v>
      </c>
      <c r="H27" s="25">
        <v>0</v>
      </c>
      <c r="I27" s="26">
        <f>ROUND(ROUND(H27,2)*ROUND(G27,3),2)</f>
        <v>0</v>
      </c>
      <c r="O27">
        <f>(I27*21)/100</f>
        <v>0</v>
      </c>
      <c r="P27" t="s">
        <v>13</v>
      </c>
    </row>
    <row r="28" spans="1:16" ht="13.2" x14ac:dyDescent="0.25">
      <c r="A28" s="27" t="s">
        <v>40</v>
      </c>
      <c r="E28" s="28" t="s">
        <v>63</v>
      </c>
    </row>
    <row r="29" spans="1:16" ht="13.2" x14ac:dyDescent="0.25">
      <c r="A29" s="31" t="s">
        <v>42</v>
      </c>
      <c r="E29" s="30" t="s">
        <v>51</v>
      </c>
    </row>
    <row r="30" spans="1:16" ht="13.2" x14ac:dyDescent="0.25">
      <c r="A30" s="17" t="s">
        <v>35</v>
      </c>
      <c r="B30" s="21" t="s">
        <v>64</v>
      </c>
      <c r="C30" s="21" t="s">
        <v>65</v>
      </c>
      <c r="D30" s="17" t="s">
        <v>51</v>
      </c>
      <c r="E30" s="22" t="s">
        <v>66</v>
      </c>
      <c r="F30" s="23" t="s">
        <v>67</v>
      </c>
      <c r="G30" s="24">
        <v>1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13</v>
      </c>
    </row>
    <row r="31" spans="1:16" ht="13.2" x14ac:dyDescent="0.25">
      <c r="A31" s="27" t="s">
        <v>40</v>
      </c>
      <c r="E31" s="28" t="s">
        <v>68</v>
      </c>
    </row>
    <row r="32" spans="1:16" ht="13.2" x14ac:dyDescent="0.25">
      <c r="A32" s="31" t="s">
        <v>42</v>
      </c>
      <c r="E32" s="30" t="s">
        <v>51</v>
      </c>
    </row>
    <row r="33" spans="1:16" ht="13.2" x14ac:dyDescent="0.25">
      <c r="A33" s="17" t="s">
        <v>35</v>
      </c>
      <c r="B33" s="21" t="s">
        <v>30</v>
      </c>
      <c r="C33" s="21" t="s">
        <v>69</v>
      </c>
      <c r="D33" s="17" t="s">
        <v>51</v>
      </c>
      <c r="E33" s="22" t="s">
        <v>70</v>
      </c>
      <c r="F33" s="23" t="s">
        <v>57</v>
      </c>
      <c r="G33" s="24">
        <v>1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13</v>
      </c>
    </row>
    <row r="34" spans="1:16" ht="13.2" x14ac:dyDescent="0.25">
      <c r="A34" s="27" t="s">
        <v>40</v>
      </c>
      <c r="E34" s="28" t="s">
        <v>71</v>
      </c>
    </row>
    <row r="35" spans="1:16" ht="13.2" x14ac:dyDescent="0.25">
      <c r="A35" s="31" t="s">
        <v>42</v>
      </c>
      <c r="E35" s="30" t="s">
        <v>51</v>
      </c>
    </row>
    <row r="36" spans="1:16" ht="13.2" x14ac:dyDescent="0.25">
      <c r="A36" s="17" t="s">
        <v>35</v>
      </c>
      <c r="B36" s="21" t="s">
        <v>32</v>
      </c>
      <c r="C36" s="21" t="s">
        <v>72</v>
      </c>
      <c r="D36" s="17" t="s">
        <v>51</v>
      </c>
      <c r="E36" s="22" t="s">
        <v>73</v>
      </c>
      <c r="F36" s="23" t="s">
        <v>57</v>
      </c>
      <c r="G36" s="24">
        <v>1</v>
      </c>
      <c r="H36" s="25">
        <v>0</v>
      </c>
      <c r="I36" s="26">
        <f>ROUND(ROUND(H36,2)*ROUND(G36,3),2)</f>
        <v>0</v>
      </c>
      <c r="O36">
        <f>(I36*21)/100</f>
        <v>0</v>
      </c>
      <c r="P36" t="s">
        <v>13</v>
      </c>
    </row>
    <row r="37" spans="1:16" ht="13.2" x14ac:dyDescent="0.25">
      <c r="A37" s="27" t="s">
        <v>40</v>
      </c>
      <c r="E37" s="28" t="s">
        <v>74</v>
      </c>
    </row>
    <row r="38" spans="1:16" ht="13.2" x14ac:dyDescent="0.25">
      <c r="A38" s="31" t="s">
        <v>42</v>
      </c>
      <c r="E38" s="30" t="s">
        <v>51</v>
      </c>
    </row>
    <row r="39" spans="1:16" ht="13.2" x14ac:dyDescent="0.25">
      <c r="A39" s="17" t="s">
        <v>35</v>
      </c>
      <c r="B39" s="21" t="s">
        <v>75</v>
      </c>
      <c r="C39" s="21" t="s">
        <v>76</v>
      </c>
      <c r="D39" s="17" t="s">
        <v>51</v>
      </c>
      <c r="E39" s="22" t="s">
        <v>77</v>
      </c>
      <c r="F39" s="23" t="s">
        <v>57</v>
      </c>
      <c r="G39" s="24">
        <v>1</v>
      </c>
      <c r="H39" s="25">
        <v>0</v>
      </c>
      <c r="I39" s="26">
        <f>ROUND(ROUND(H39,2)*ROUND(G39,3),2)</f>
        <v>0</v>
      </c>
      <c r="O39">
        <f>(I39*21)/100</f>
        <v>0</v>
      </c>
      <c r="P39" t="s">
        <v>13</v>
      </c>
    </row>
    <row r="40" spans="1:16" ht="13.2" x14ac:dyDescent="0.25">
      <c r="A40" s="27" t="s">
        <v>40</v>
      </c>
      <c r="E40" s="28" t="s">
        <v>51</v>
      </c>
    </row>
    <row r="41" spans="1:16" ht="13.2" x14ac:dyDescent="0.25">
      <c r="A41" s="31" t="s">
        <v>42</v>
      </c>
      <c r="E41" s="30" t="s">
        <v>51</v>
      </c>
    </row>
    <row r="42" spans="1:16" ht="13.2" x14ac:dyDescent="0.25">
      <c r="A42" s="17" t="s">
        <v>35</v>
      </c>
      <c r="B42" s="21" t="s">
        <v>78</v>
      </c>
      <c r="C42" s="21" t="s">
        <v>79</v>
      </c>
      <c r="D42" s="17" t="s">
        <v>51</v>
      </c>
      <c r="E42" s="22" t="s">
        <v>80</v>
      </c>
      <c r="F42" s="23" t="s">
        <v>57</v>
      </c>
      <c r="G42" s="24">
        <v>1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13</v>
      </c>
    </row>
    <row r="43" spans="1:16" ht="13.2" x14ac:dyDescent="0.25">
      <c r="A43" s="27" t="s">
        <v>40</v>
      </c>
      <c r="E43" s="28" t="s">
        <v>81</v>
      </c>
    </row>
    <row r="44" spans="1:16" ht="13.2" x14ac:dyDescent="0.25">
      <c r="A44" s="31" t="s">
        <v>42</v>
      </c>
      <c r="E44" s="30" t="s">
        <v>51</v>
      </c>
    </row>
    <row r="45" spans="1:16" ht="13.2" x14ac:dyDescent="0.25">
      <c r="A45" s="17" t="s">
        <v>35</v>
      </c>
      <c r="B45" s="21" t="s">
        <v>82</v>
      </c>
      <c r="C45" s="21" t="s">
        <v>83</v>
      </c>
      <c r="D45" s="17" t="s">
        <v>51</v>
      </c>
      <c r="E45" s="22" t="s">
        <v>84</v>
      </c>
      <c r="F45" s="23" t="s">
        <v>57</v>
      </c>
      <c r="G45" s="24">
        <v>1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13</v>
      </c>
    </row>
    <row r="46" spans="1:16" ht="13.2" x14ac:dyDescent="0.25">
      <c r="A46" s="27" t="s">
        <v>40</v>
      </c>
      <c r="E46" s="28" t="s">
        <v>85</v>
      </c>
    </row>
    <row r="47" spans="1:16" ht="13.2" x14ac:dyDescent="0.25">
      <c r="A47" s="31" t="s">
        <v>42</v>
      </c>
      <c r="E47" s="30" t="s">
        <v>51</v>
      </c>
    </row>
    <row r="48" spans="1:16" ht="13.2" x14ac:dyDescent="0.25">
      <c r="A48" s="17" t="s">
        <v>35</v>
      </c>
      <c r="B48" s="21" t="s">
        <v>86</v>
      </c>
      <c r="C48" s="21" t="s">
        <v>87</v>
      </c>
      <c r="D48" s="17" t="s">
        <v>51</v>
      </c>
      <c r="E48" s="22" t="s">
        <v>88</v>
      </c>
      <c r="F48" s="23" t="s">
        <v>57</v>
      </c>
      <c r="G48" s="24">
        <v>1</v>
      </c>
      <c r="H48" s="25">
        <v>0</v>
      </c>
      <c r="I48" s="26">
        <f>ROUND(ROUND(H48,2)*ROUND(G48,3),2)</f>
        <v>0</v>
      </c>
      <c r="O48">
        <f>(I48*21)/100</f>
        <v>0</v>
      </c>
      <c r="P48" t="s">
        <v>13</v>
      </c>
    </row>
    <row r="49" spans="1:18" ht="39.6" x14ac:dyDescent="0.25">
      <c r="A49" s="27" t="s">
        <v>40</v>
      </c>
      <c r="E49" s="28" t="s">
        <v>89</v>
      </c>
    </row>
    <row r="50" spans="1:18" ht="13.2" x14ac:dyDescent="0.25">
      <c r="A50" s="29" t="s">
        <v>42</v>
      </c>
      <c r="E50" s="30" t="s">
        <v>51</v>
      </c>
    </row>
    <row r="51" spans="1:18" ht="12.75" customHeight="1" x14ac:dyDescent="0.25">
      <c r="A51" s="10" t="s">
        <v>33</v>
      </c>
      <c r="B51" s="10"/>
      <c r="C51" s="32" t="s">
        <v>19</v>
      </c>
      <c r="D51" s="10"/>
      <c r="E51" s="19" t="s">
        <v>90</v>
      </c>
      <c r="F51" s="10"/>
      <c r="G51" s="10"/>
      <c r="H51" s="10"/>
      <c r="I51" s="33">
        <f>0+Q51</f>
        <v>0</v>
      </c>
      <c r="O51">
        <f>0+R51</f>
        <v>0</v>
      </c>
      <c r="Q51">
        <f>0+I52+I55+I58+I61+I64+I67+I70+I73+I76+I79+I82</f>
        <v>0</v>
      </c>
      <c r="R51">
        <f>0+O52+O55+O58+O61+O64+O67+O70+O73+O76+O79+O82</f>
        <v>0</v>
      </c>
    </row>
    <row r="52" spans="1:18" ht="13.2" x14ac:dyDescent="0.25">
      <c r="A52" s="17" t="s">
        <v>35</v>
      </c>
      <c r="B52" s="21" t="s">
        <v>91</v>
      </c>
      <c r="C52" s="21" t="s">
        <v>92</v>
      </c>
      <c r="D52" s="17" t="s">
        <v>51</v>
      </c>
      <c r="E52" s="22" t="s">
        <v>93</v>
      </c>
      <c r="F52" s="23" t="s">
        <v>94</v>
      </c>
      <c r="G52" s="24">
        <v>35.1</v>
      </c>
      <c r="H52" s="25">
        <v>0</v>
      </c>
      <c r="I52" s="26">
        <f>ROUND(ROUND(H52,2)*ROUND(G52,3),2)</f>
        <v>0</v>
      </c>
      <c r="O52">
        <f>(I52*21)/100</f>
        <v>0</v>
      </c>
      <c r="P52" t="s">
        <v>13</v>
      </c>
    </row>
    <row r="53" spans="1:18" ht="13.2" x14ac:dyDescent="0.25">
      <c r="A53" s="27" t="s">
        <v>40</v>
      </c>
      <c r="E53" s="28" t="s">
        <v>95</v>
      </c>
    </row>
    <row r="54" spans="1:18" ht="26.4" x14ac:dyDescent="0.25">
      <c r="A54" s="31" t="s">
        <v>42</v>
      </c>
      <c r="E54" s="30" t="s">
        <v>96</v>
      </c>
    </row>
    <row r="55" spans="1:18" ht="13.2" x14ac:dyDescent="0.25">
      <c r="A55" s="17" t="s">
        <v>35</v>
      </c>
      <c r="B55" s="21" t="s">
        <v>97</v>
      </c>
      <c r="C55" s="21" t="s">
        <v>98</v>
      </c>
      <c r="D55" s="17" t="s">
        <v>51</v>
      </c>
      <c r="E55" s="22" t="s">
        <v>99</v>
      </c>
      <c r="F55" s="23" t="s">
        <v>100</v>
      </c>
      <c r="G55" s="24">
        <v>3.7690000000000001</v>
      </c>
      <c r="H55" s="25">
        <v>0</v>
      </c>
      <c r="I55" s="26">
        <f>ROUND(ROUND(H55,2)*ROUND(G55,3),2)</f>
        <v>0</v>
      </c>
      <c r="O55">
        <f>(I55*21)/100</f>
        <v>0</v>
      </c>
      <c r="P55" t="s">
        <v>13</v>
      </c>
    </row>
    <row r="56" spans="1:18" ht="52.8" x14ac:dyDescent="0.25">
      <c r="A56" s="27" t="s">
        <v>40</v>
      </c>
      <c r="E56" s="28" t="s">
        <v>101</v>
      </c>
    </row>
    <row r="57" spans="1:18" ht="26.4" x14ac:dyDescent="0.25">
      <c r="A57" s="31" t="s">
        <v>42</v>
      </c>
      <c r="E57" s="30" t="s">
        <v>102</v>
      </c>
    </row>
    <row r="58" spans="1:18" ht="13.2" x14ac:dyDescent="0.25">
      <c r="A58" s="17" t="s">
        <v>35</v>
      </c>
      <c r="B58" s="21" t="s">
        <v>103</v>
      </c>
      <c r="C58" s="21" t="s">
        <v>104</v>
      </c>
      <c r="D58" s="17" t="s">
        <v>51</v>
      </c>
      <c r="E58" s="22" t="s">
        <v>105</v>
      </c>
      <c r="F58" s="23" t="s">
        <v>100</v>
      </c>
      <c r="G58" s="24">
        <v>5.0250000000000004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13</v>
      </c>
    </row>
    <row r="59" spans="1:18" ht="39.6" x14ac:dyDescent="0.25">
      <c r="A59" s="27" t="s">
        <v>40</v>
      </c>
      <c r="E59" s="28" t="s">
        <v>106</v>
      </c>
    </row>
    <row r="60" spans="1:18" ht="26.4" x14ac:dyDescent="0.25">
      <c r="A60" s="31" t="s">
        <v>42</v>
      </c>
      <c r="E60" s="30" t="s">
        <v>107</v>
      </c>
    </row>
    <row r="61" spans="1:18" ht="13.2" x14ac:dyDescent="0.25">
      <c r="A61" s="17" t="s">
        <v>35</v>
      </c>
      <c r="B61" s="21" t="s">
        <v>108</v>
      </c>
      <c r="C61" s="21" t="s">
        <v>109</v>
      </c>
      <c r="D61" s="17" t="s">
        <v>51</v>
      </c>
      <c r="E61" s="22" t="s">
        <v>110</v>
      </c>
      <c r="F61" s="23" t="s">
        <v>111</v>
      </c>
      <c r="G61" s="24">
        <v>172.3</v>
      </c>
      <c r="H61" s="25">
        <v>0</v>
      </c>
      <c r="I61" s="26">
        <f>ROUND(ROUND(H61,2)*ROUND(G61,3),2)</f>
        <v>0</v>
      </c>
      <c r="O61">
        <f>(I61*21)/100</f>
        <v>0</v>
      </c>
      <c r="P61" t="s">
        <v>13</v>
      </c>
    </row>
    <row r="62" spans="1:18" ht="26.4" x14ac:dyDescent="0.25">
      <c r="A62" s="27" t="s">
        <v>40</v>
      </c>
      <c r="E62" s="28" t="s">
        <v>112</v>
      </c>
    </row>
    <row r="63" spans="1:18" ht="13.2" x14ac:dyDescent="0.25">
      <c r="A63" s="31" t="s">
        <v>42</v>
      </c>
      <c r="E63" s="30" t="s">
        <v>51</v>
      </c>
    </row>
    <row r="64" spans="1:18" ht="13.2" x14ac:dyDescent="0.25">
      <c r="A64" s="17" t="s">
        <v>35</v>
      </c>
      <c r="B64" s="21" t="s">
        <v>113</v>
      </c>
      <c r="C64" s="21" t="s">
        <v>114</v>
      </c>
      <c r="D64" s="17" t="s">
        <v>51</v>
      </c>
      <c r="E64" s="22" t="s">
        <v>115</v>
      </c>
      <c r="F64" s="23" t="s">
        <v>100</v>
      </c>
      <c r="G64" s="24">
        <v>167.7</v>
      </c>
      <c r="H64" s="25">
        <v>0</v>
      </c>
      <c r="I64" s="26">
        <f>ROUND(ROUND(H64,2)*ROUND(G64,3),2)</f>
        <v>0</v>
      </c>
      <c r="O64">
        <f>(I64*21)/100</f>
        <v>0</v>
      </c>
      <c r="P64" t="s">
        <v>13</v>
      </c>
    </row>
    <row r="65" spans="1:16" ht="26.4" x14ac:dyDescent="0.25">
      <c r="A65" s="27" t="s">
        <v>40</v>
      </c>
      <c r="E65" s="28" t="s">
        <v>116</v>
      </c>
    </row>
    <row r="66" spans="1:16" ht="26.4" x14ac:dyDescent="0.25">
      <c r="A66" s="31" t="s">
        <v>42</v>
      </c>
      <c r="E66" s="30" t="s">
        <v>117</v>
      </c>
    </row>
    <row r="67" spans="1:16" ht="13.2" x14ac:dyDescent="0.25">
      <c r="A67" s="17" t="s">
        <v>35</v>
      </c>
      <c r="B67" s="21" t="s">
        <v>118</v>
      </c>
      <c r="C67" s="21" t="s">
        <v>119</v>
      </c>
      <c r="D67" s="17" t="s">
        <v>51</v>
      </c>
      <c r="E67" s="22" t="s">
        <v>120</v>
      </c>
      <c r="F67" s="23" t="s">
        <v>100</v>
      </c>
      <c r="G67" s="24">
        <v>63.704999999999998</v>
      </c>
      <c r="H67" s="25">
        <v>0</v>
      </c>
      <c r="I67" s="26">
        <f>ROUND(ROUND(H67,2)*ROUND(G67,3),2)</f>
        <v>0</v>
      </c>
      <c r="O67">
        <f>(I67*21)/100</f>
        <v>0</v>
      </c>
      <c r="P67" t="s">
        <v>13</v>
      </c>
    </row>
    <row r="68" spans="1:16" ht="26.4" x14ac:dyDescent="0.25">
      <c r="A68" s="27" t="s">
        <v>40</v>
      </c>
      <c r="E68" s="28" t="s">
        <v>121</v>
      </c>
    </row>
    <row r="69" spans="1:16" ht="13.2" x14ac:dyDescent="0.25">
      <c r="A69" s="31" t="s">
        <v>42</v>
      </c>
      <c r="E69" s="30" t="s">
        <v>122</v>
      </c>
    </row>
    <row r="70" spans="1:16" ht="13.2" x14ac:dyDescent="0.25">
      <c r="A70" s="17" t="s">
        <v>35</v>
      </c>
      <c r="B70" s="21" t="s">
        <v>123</v>
      </c>
      <c r="C70" s="21" t="s">
        <v>124</v>
      </c>
      <c r="D70" s="17" t="s">
        <v>51</v>
      </c>
      <c r="E70" s="22" t="s">
        <v>125</v>
      </c>
      <c r="F70" s="23" t="s">
        <v>111</v>
      </c>
      <c r="G70" s="24">
        <v>9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13</v>
      </c>
    </row>
    <row r="71" spans="1:16" ht="26.4" x14ac:dyDescent="0.25">
      <c r="A71" s="27" t="s">
        <v>40</v>
      </c>
      <c r="E71" s="28" t="s">
        <v>126</v>
      </c>
    </row>
    <row r="72" spans="1:16" ht="26.4" x14ac:dyDescent="0.25">
      <c r="A72" s="31" t="s">
        <v>42</v>
      </c>
      <c r="E72" s="30" t="s">
        <v>127</v>
      </c>
    </row>
    <row r="73" spans="1:16" ht="13.2" x14ac:dyDescent="0.25">
      <c r="A73" s="17" t="s">
        <v>35</v>
      </c>
      <c r="B73" s="21" t="s">
        <v>128</v>
      </c>
      <c r="C73" s="21" t="s">
        <v>129</v>
      </c>
      <c r="D73" s="17" t="s">
        <v>51</v>
      </c>
      <c r="E73" s="22" t="s">
        <v>130</v>
      </c>
      <c r="F73" s="23" t="s">
        <v>100</v>
      </c>
      <c r="G73" s="24">
        <v>167.7</v>
      </c>
      <c r="H73" s="25">
        <v>0</v>
      </c>
      <c r="I73" s="26">
        <f>ROUND(ROUND(H73,2)*ROUND(G73,3),2)</f>
        <v>0</v>
      </c>
      <c r="O73">
        <f>(I73*21)/100</f>
        <v>0</v>
      </c>
      <c r="P73" t="s">
        <v>13</v>
      </c>
    </row>
    <row r="74" spans="1:16" ht="13.2" x14ac:dyDescent="0.25">
      <c r="A74" s="27" t="s">
        <v>40</v>
      </c>
      <c r="E74" s="28" t="s">
        <v>51</v>
      </c>
    </row>
    <row r="75" spans="1:16" ht="13.2" x14ac:dyDescent="0.25">
      <c r="A75" s="31" t="s">
        <v>42</v>
      </c>
      <c r="E75" s="30" t="s">
        <v>131</v>
      </c>
    </row>
    <row r="76" spans="1:16" ht="13.2" x14ac:dyDescent="0.25">
      <c r="A76" s="17" t="s">
        <v>35</v>
      </c>
      <c r="B76" s="21" t="s">
        <v>132</v>
      </c>
      <c r="C76" s="21" t="s">
        <v>133</v>
      </c>
      <c r="D76" s="17" t="s">
        <v>51</v>
      </c>
      <c r="E76" s="22" t="s">
        <v>134</v>
      </c>
      <c r="F76" s="23" t="s">
        <v>94</v>
      </c>
      <c r="G76" s="24">
        <v>424.7</v>
      </c>
      <c r="H76" s="25">
        <v>0</v>
      </c>
      <c r="I76" s="26">
        <f>ROUND(ROUND(H76,2)*ROUND(G76,3),2)</f>
        <v>0</v>
      </c>
      <c r="O76">
        <f>(I76*21)/100</f>
        <v>0</v>
      </c>
      <c r="P76" t="s">
        <v>13</v>
      </c>
    </row>
    <row r="77" spans="1:16" ht="13.2" x14ac:dyDescent="0.25">
      <c r="A77" s="27" t="s">
        <v>40</v>
      </c>
      <c r="E77" s="28" t="s">
        <v>135</v>
      </c>
    </row>
    <row r="78" spans="1:16" ht="13.2" x14ac:dyDescent="0.25">
      <c r="A78" s="31" t="s">
        <v>42</v>
      </c>
      <c r="E78" s="30" t="s">
        <v>51</v>
      </c>
    </row>
    <row r="79" spans="1:16" ht="13.2" x14ac:dyDescent="0.25">
      <c r="A79" s="17" t="s">
        <v>35</v>
      </c>
      <c r="B79" s="21" t="s">
        <v>136</v>
      </c>
      <c r="C79" s="21" t="s">
        <v>137</v>
      </c>
      <c r="D79" s="17" t="s">
        <v>51</v>
      </c>
      <c r="E79" s="22" t="s">
        <v>138</v>
      </c>
      <c r="F79" s="23" t="s">
        <v>94</v>
      </c>
      <c r="G79" s="24">
        <v>424.7</v>
      </c>
      <c r="H79" s="25">
        <v>0</v>
      </c>
      <c r="I79" s="26">
        <f>ROUND(ROUND(H79,2)*ROUND(G79,3),2)</f>
        <v>0</v>
      </c>
      <c r="O79">
        <f>(I79*21)/100</f>
        <v>0</v>
      </c>
      <c r="P79" t="s">
        <v>13</v>
      </c>
    </row>
    <row r="80" spans="1:16" ht="13.2" x14ac:dyDescent="0.25">
      <c r="A80" s="27" t="s">
        <v>40</v>
      </c>
      <c r="E80" s="28" t="s">
        <v>51</v>
      </c>
    </row>
    <row r="81" spans="1:18" ht="26.4" x14ac:dyDescent="0.25">
      <c r="A81" s="31" t="s">
        <v>42</v>
      </c>
      <c r="E81" s="30" t="s">
        <v>139</v>
      </c>
    </row>
    <row r="82" spans="1:18" ht="13.2" x14ac:dyDescent="0.25">
      <c r="A82" s="17" t="s">
        <v>35</v>
      </c>
      <c r="B82" s="21" t="s">
        <v>140</v>
      </c>
      <c r="C82" s="21" t="s">
        <v>141</v>
      </c>
      <c r="D82" s="17" t="s">
        <v>51</v>
      </c>
      <c r="E82" s="22" t="s">
        <v>142</v>
      </c>
      <c r="F82" s="23" t="s">
        <v>94</v>
      </c>
      <c r="G82" s="24">
        <v>424.7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13</v>
      </c>
    </row>
    <row r="83" spans="1:18" ht="13.2" x14ac:dyDescent="0.25">
      <c r="A83" s="27" t="s">
        <v>40</v>
      </c>
      <c r="E83" s="28" t="s">
        <v>51</v>
      </c>
    </row>
    <row r="84" spans="1:18" ht="13.2" x14ac:dyDescent="0.25">
      <c r="A84" s="29" t="s">
        <v>42</v>
      </c>
      <c r="E84" s="30" t="s">
        <v>143</v>
      </c>
    </row>
    <row r="85" spans="1:18" ht="12.75" customHeight="1" x14ac:dyDescent="0.25">
      <c r="A85" s="10" t="s">
        <v>33</v>
      </c>
      <c r="B85" s="10"/>
      <c r="C85" s="32" t="s">
        <v>13</v>
      </c>
      <c r="D85" s="10"/>
      <c r="E85" s="19" t="s">
        <v>144</v>
      </c>
      <c r="F85" s="10"/>
      <c r="G85" s="10"/>
      <c r="H85" s="10"/>
      <c r="I85" s="33">
        <f>0+Q85</f>
        <v>0</v>
      </c>
      <c r="O85">
        <f>0+R85</f>
        <v>0</v>
      </c>
      <c r="Q85">
        <f>0+I86</f>
        <v>0</v>
      </c>
      <c r="R85">
        <f>0+O86</f>
        <v>0</v>
      </c>
    </row>
    <row r="86" spans="1:18" ht="13.2" x14ac:dyDescent="0.25">
      <c r="A86" s="17" t="s">
        <v>35</v>
      </c>
      <c r="B86" s="21" t="s">
        <v>145</v>
      </c>
      <c r="C86" s="21" t="s">
        <v>146</v>
      </c>
      <c r="D86" s="17" t="s">
        <v>51</v>
      </c>
      <c r="E86" s="22" t="s">
        <v>147</v>
      </c>
      <c r="F86" s="23" t="s">
        <v>100</v>
      </c>
      <c r="G86" s="24">
        <v>31.2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13</v>
      </c>
    </row>
    <row r="87" spans="1:18" ht="13.2" x14ac:dyDescent="0.25">
      <c r="A87" s="27" t="s">
        <v>40</v>
      </c>
      <c r="E87" s="28" t="s">
        <v>148</v>
      </c>
    </row>
    <row r="88" spans="1:18" ht="26.4" x14ac:dyDescent="0.25">
      <c r="A88" s="29" t="s">
        <v>42</v>
      </c>
      <c r="E88" s="30" t="s">
        <v>149</v>
      </c>
    </row>
    <row r="89" spans="1:18" ht="12.75" customHeight="1" x14ac:dyDescent="0.25">
      <c r="A89" s="10" t="s">
        <v>33</v>
      </c>
      <c r="B89" s="10"/>
      <c r="C89" s="32" t="s">
        <v>25</v>
      </c>
      <c r="D89" s="10"/>
      <c r="E89" s="19" t="s">
        <v>15</v>
      </c>
      <c r="F89" s="10"/>
      <c r="G89" s="10"/>
      <c r="H89" s="10"/>
      <c r="I89" s="33">
        <f>0+Q89</f>
        <v>0</v>
      </c>
      <c r="O89">
        <f>0+R89</f>
        <v>0</v>
      </c>
      <c r="Q89">
        <f>0+I90+I93+I96</f>
        <v>0</v>
      </c>
      <c r="R89">
        <f>0+O90+O93+O96</f>
        <v>0</v>
      </c>
    </row>
    <row r="90" spans="1:18" ht="13.2" x14ac:dyDescent="0.25">
      <c r="A90" s="17" t="s">
        <v>35</v>
      </c>
      <c r="B90" s="21" t="s">
        <v>150</v>
      </c>
      <c r="C90" s="21" t="s">
        <v>151</v>
      </c>
      <c r="D90" s="17" t="s">
        <v>51</v>
      </c>
      <c r="E90" s="22" t="s">
        <v>152</v>
      </c>
      <c r="F90" s="23" t="s">
        <v>94</v>
      </c>
      <c r="G90" s="24">
        <v>20.875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13</v>
      </c>
    </row>
    <row r="91" spans="1:18" ht="13.2" x14ac:dyDescent="0.25">
      <c r="A91" s="27" t="s">
        <v>40</v>
      </c>
      <c r="E91" s="28" t="s">
        <v>51</v>
      </c>
    </row>
    <row r="92" spans="1:18" ht="26.4" x14ac:dyDescent="0.25">
      <c r="A92" s="31" t="s">
        <v>42</v>
      </c>
      <c r="E92" s="30" t="s">
        <v>153</v>
      </c>
    </row>
    <row r="93" spans="1:18" ht="13.2" x14ac:dyDescent="0.25">
      <c r="A93" s="17" t="s">
        <v>35</v>
      </c>
      <c r="B93" s="21" t="s">
        <v>154</v>
      </c>
      <c r="C93" s="21" t="s">
        <v>155</v>
      </c>
      <c r="D93" s="17" t="s">
        <v>51</v>
      </c>
      <c r="E93" s="22" t="s">
        <v>156</v>
      </c>
      <c r="F93" s="23" t="s">
        <v>94</v>
      </c>
      <c r="G93" s="24">
        <v>51.3</v>
      </c>
      <c r="H93" s="25">
        <v>0</v>
      </c>
      <c r="I93" s="26">
        <f>ROUND(ROUND(H93,2)*ROUND(G93,3),2)</f>
        <v>0</v>
      </c>
      <c r="O93">
        <f>(I93*21)/100</f>
        <v>0</v>
      </c>
      <c r="P93" t="s">
        <v>13</v>
      </c>
    </row>
    <row r="94" spans="1:18" ht="13.2" x14ac:dyDescent="0.25">
      <c r="A94" s="27" t="s">
        <v>40</v>
      </c>
      <c r="E94" s="28" t="s">
        <v>51</v>
      </c>
    </row>
    <row r="95" spans="1:18" ht="26.4" x14ac:dyDescent="0.25">
      <c r="A95" s="31" t="s">
        <v>42</v>
      </c>
      <c r="E95" s="30" t="s">
        <v>157</v>
      </c>
    </row>
    <row r="96" spans="1:18" ht="13.2" x14ac:dyDescent="0.25">
      <c r="A96" s="17" t="s">
        <v>35</v>
      </c>
      <c r="B96" s="21" t="s">
        <v>158</v>
      </c>
      <c r="C96" s="21" t="s">
        <v>159</v>
      </c>
      <c r="D96" s="17" t="s">
        <v>51</v>
      </c>
      <c r="E96" s="22" t="s">
        <v>160</v>
      </c>
      <c r="F96" s="23" t="s">
        <v>94</v>
      </c>
      <c r="G96" s="24">
        <v>125.25</v>
      </c>
      <c r="H96" s="25">
        <v>0</v>
      </c>
      <c r="I96" s="26">
        <f>ROUND(ROUND(H96,2)*ROUND(G96,3),2)</f>
        <v>0</v>
      </c>
      <c r="O96">
        <f>(I96*21)/100</f>
        <v>0</v>
      </c>
      <c r="P96" t="s">
        <v>13</v>
      </c>
    </row>
    <row r="97" spans="1:18" ht="13.2" x14ac:dyDescent="0.25">
      <c r="A97" s="27" t="s">
        <v>40</v>
      </c>
      <c r="E97" s="28" t="s">
        <v>51</v>
      </c>
    </row>
    <row r="98" spans="1:18" ht="26.4" x14ac:dyDescent="0.25">
      <c r="A98" s="29" t="s">
        <v>42</v>
      </c>
      <c r="E98" s="30" t="s">
        <v>161</v>
      </c>
    </row>
    <row r="99" spans="1:18" ht="12.75" customHeight="1" x14ac:dyDescent="0.25">
      <c r="A99" s="10" t="s">
        <v>33</v>
      </c>
      <c r="B99" s="10"/>
      <c r="C99" s="32" t="s">
        <v>64</v>
      </c>
      <c r="D99" s="10"/>
      <c r="E99" s="19" t="s">
        <v>162</v>
      </c>
      <c r="F99" s="10"/>
      <c r="G99" s="10"/>
      <c r="H99" s="10"/>
      <c r="I99" s="33">
        <f>0+Q99</f>
        <v>0</v>
      </c>
      <c r="O99">
        <f>0+R99</f>
        <v>0</v>
      </c>
      <c r="Q99">
        <f>0+I100+I103+I106+I109</f>
        <v>0</v>
      </c>
      <c r="R99">
        <f>0+O100+O103+O106+O109</f>
        <v>0</v>
      </c>
    </row>
    <row r="100" spans="1:18" ht="13.2" x14ac:dyDescent="0.25">
      <c r="A100" s="17" t="s">
        <v>35</v>
      </c>
      <c r="B100" s="21" t="s">
        <v>163</v>
      </c>
      <c r="C100" s="21" t="s">
        <v>164</v>
      </c>
      <c r="D100" s="17" t="s">
        <v>51</v>
      </c>
      <c r="E100" s="22" t="s">
        <v>165</v>
      </c>
      <c r="F100" s="23" t="s">
        <v>67</v>
      </c>
      <c r="G100" s="24">
        <v>5</v>
      </c>
      <c r="H100" s="25">
        <v>0</v>
      </c>
      <c r="I100" s="26">
        <f>ROUND(ROUND(H100,2)*ROUND(G100,3),2)</f>
        <v>0</v>
      </c>
      <c r="O100">
        <f>(I100*21)/100</f>
        <v>0</v>
      </c>
      <c r="P100" t="s">
        <v>13</v>
      </c>
    </row>
    <row r="101" spans="1:18" ht="13.2" x14ac:dyDescent="0.25">
      <c r="A101" s="27" t="s">
        <v>40</v>
      </c>
      <c r="E101" s="28" t="s">
        <v>166</v>
      </c>
    </row>
    <row r="102" spans="1:18" ht="13.2" x14ac:dyDescent="0.25">
      <c r="A102" s="31" t="s">
        <v>42</v>
      </c>
      <c r="E102" s="30" t="s">
        <v>51</v>
      </c>
    </row>
    <row r="103" spans="1:18" ht="13.2" x14ac:dyDescent="0.25">
      <c r="A103" s="17" t="s">
        <v>35</v>
      </c>
      <c r="B103" s="21" t="s">
        <v>167</v>
      </c>
      <c r="C103" s="21" t="s">
        <v>168</v>
      </c>
      <c r="D103" s="17" t="s">
        <v>51</v>
      </c>
      <c r="E103" s="22" t="s">
        <v>169</v>
      </c>
      <c r="F103" s="23" t="s">
        <v>67</v>
      </c>
      <c r="G103" s="24">
        <v>2</v>
      </c>
      <c r="H103" s="25">
        <v>0</v>
      </c>
      <c r="I103" s="26">
        <f>ROUND(ROUND(H103,2)*ROUND(G103,3),2)</f>
        <v>0</v>
      </c>
      <c r="O103">
        <f>(I103*21)/100</f>
        <v>0</v>
      </c>
      <c r="P103" t="s">
        <v>13</v>
      </c>
    </row>
    <row r="104" spans="1:18" ht="13.2" x14ac:dyDescent="0.25">
      <c r="A104" s="27" t="s">
        <v>40</v>
      </c>
      <c r="E104" s="28" t="s">
        <v>170</v>
      </c>
    </row>
    <row r="105" spans="1:18" ht="13.2" x14ac:dyDescent="0.25">
      <c r="A105" s="31" t="s">
        <v>42</v>
      </c>
      <c r="E105" s="30" t="s">
        <v>51</v>
      </c>
    </row>
    <row r="106" spans="1:18" ht="13.2" x14ac:dyDescent="0.25">
      <c r="A106" s="17" t="s">
        <v>35</v>
      </c>
      <c r="B106" s="21" t="s">
        <v>171</v>
      </c>
      <c r="C106" s="21" t="s">
        <v>172</v>
      </c>
      <c r="D106" s="17" t="s">
        <v>51</v>
      </c>
      <c r="E106" s="22" t="s">
        <v>173</v>
      </c>
      <c r="F106" s="23" t="s">
        <v>67</v>
      </c>
      <c r="G106" s="24">
        <v>2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13</v>
      </c>
    </row>
    <row r="107" spans="1:18" ht="13.2" x14ac:dyDescent="0.25">
      <c r="A107" s="27" t="s">
        <v>40</v>
      </c>
      <c r="E107" s="28" t="s">
        <v>174</v>
      </c>
    </row>
    <row r="108" spans="1:18" ht="13.2" x14ac:dyDescent="0.25">
      <c r="A108" s="31" t="s">
        <v>42</v>
      </c>
      <c r="E108" s="30" t="s">
        <v>51</v>
      </c>
    </row>
    <row r="109" spans="1:18" ht="13.2" x14ac:dyDescent="0.25">
      <c r="A109" s="17" t="s">
        <v>35</v>
      </c>
      <c r="B109" s="21" t="s">
        <v>175</v>
      </c>
      <c r="C109" s="21" t="s">
        <v>176</v>
      </c>
      <c r="D109" s="17" t="s">
        <v>51</v>
      </c>
      <c r="E109" s="22" t="s">
        <v>177</v>
      </c>
      <c r="F109" s="23" t="s">
        <v>67</v>
      </c>
      <c r="G109" s="24">
        <v>2</v>
      </c>
      <c r="H109" s="25">
        <v>0</v>
      </c>
      <c r="I109" s="26">
        <f>ROUND(ROUND(H109,2)*ROUND(G109,3),2)</f>
        <v>0</v>
      </c>
      <c r="O109">
        <f>(I109*21)/100</f>
        <v>0</v>
      </c>
      <c r="P109" t="s">
        <v>13</v>
      </c>
    </row>
    <row r="110" spans="1:18" ht="13.2" x14ac:dyDescent="0.25">
      <c r="A110" s="27" t="s">
        <v>40</v>
      </c>
      <c r="E110" s="28" t="s">
        <v>178</v>
      </c>
    </row>
    <row r="111" spans="1:18" ht="13.2" x14ac:dyDescent="0.25">
      <c r="A111" s="29" t="s">
        <v>42</v>
      </c>
      <c r="E111" s="30" t="s">
        <v>51</v>
      </c>
    </row>
    <row r="112" spans="1:18" ht="12.75" customHeight="1" x14ac:dyDescent="0.25">
      <c r="A112" s="10" t="s">
        <v>33</v>
      </c>
      <c r="B112" s="10"/>
      <c r="C112" s="32" t="s">
        <v>30</v>
      </c>
      <c r="D112" s="10"/>
      <c r="E112" s="19" t="s">
        <v>179</v>
      </c>
      <c r="F112" s="10"/>
      <c r="G112" s="10"/>
      <c r="H112" s="10"/>
      <c r="I112" s="33">
        <f>0+Q112</f>
        <v>0</v>
      </c>
      <c r="O112">
        <f>0+R112</f>
        <v>0</v>
      </c>
      <c r="Q112">
        <f>0+I113+I116+I119+I122+I125+I128+I131</f>
        <v>0</v>
      </c>
      <c r="R112">
        <f>0+O113+O116+O119+O122+O125+O128+O131</f>
        <v>0</v>
      </c>
    </row>
    <row r="113" spans="1:16" ht="26.4" x14ac:dyDescent="0.25">
      <c r="A113" s="17" t="s">
        <v>35</v>
      </c>
      <c r="B113" s="21" t="s">
        <v>180</v>
      </c>
      <c r="C113" s="21" t="s">
        <v>181</v>
      </c>
      <c r="D113" s="17" t="s">
        <v>51</v>
      </c>
      <c r="E113" s="22" t="s">
        <v>182</v>
      </c>
      <c r="F113" s="23" t="s">
        <v>94</v>
      </c>
      <c r="G113" s="24">
        <v>20.875</v>
      </c>
      <c r="H113" s="25">
        <v>0</v>
      </c>
      <c r="I113" s="26">
        <f>ROUND(ROUND(H113,2)*ROUND(G113,3),2)</f>
        <v>0</v>
      </c>
      <c r="O113">
        <f>(I113*21)/100</f>
        <v>0</v>
      </c>
      <c r="P113" t="s">
        <v>13</v>
      </c>
    </row>
    <row r="114" spans="1:16" ht="26.4" x14ac:dyDescent="0.25">
      <c r="A114" s="27" t="s">
        <v>40</v>
      </c>
      <c r="E114" s="28" t="s">
        <v>183</v>
      </c>
    </row>
    <row r="115" spans="1:16" ht="26.4" x14ac:dyDescent="0.25">
      <c r="A115" s="31" t="s">
        <v>42</v>
      </c>
      <c r="E115" s="30" t="s">
        <v>184</v>
      </c>
    </row>
    <row r="116" spans="1:16" ht="26.4" x14ac:dyDescent="0.25">
      <c r="A116" s="17" t="s">
        <v>35</v>
      </c>
      <c r="B116" s="21" t="s">
        <v>185</v>
      </c>
      <c r="C116" s="21" t="s">
        <v>186</v>
      </c>
      <c r="D116" s="17" t="s">
        <v>51</v>
      </c>
      <c r="E116" s="22" t="s">
        <v>187</v>
      </c>
      <c r="F116" s="23" t="s">
        <v>94</v>
      </c>
      <c r="G116" s="24">
        <v>20.875</v>
      </c>
      <c r="H116" s="25">
        <v>0</v>
      </c>
      <c r="I116" s="26">
        <f>ROUND(ROUND(H116,2)*ROUND(G116,3),2)</f>
        <v>0</v>
      </c>
      <c r="O116">
        <f>(I116*21)/100</f>
        <v>0</v>
      </c>
      <c r="P116" t="s">
        <v>13</v>
      </c>
    </row>
    <row r="117" spans="1:16" ht="26.4" x14ac:dyDescent="0.25">
      <c r="A117" s="27" t="s">
        <v>40</v>
      </c>
      <c r="E117" s="28" t="s">
        <v>188</v>
      </c>
    </row>
    <row r="118" spans="1:16" ht="26.4" x14ac:dyDescent="0.25">
      <c r="A118" s="31" t="s">
        <v>42</v>
      </c>
      <c r="E118" s="30" t="s">
        <v>189</v>
      </c>
    </row>
    <row r="119" spans="1:16" ht="13.2" x14ac:dyDescent="0.25">
      <c r="A119" s="17" t="s">
        <v>35</v>
      </c>
      <c r="B119" s="21" t="s">
        <v>190</v>
      </c>
      <c r="C119" s="21" t="s">
        <v>191</v>
      </c>
      <c r="D119" s="17" t="s">
        <v>51</v>
      </c>
      <c r="E119" s="22" t="s">
        <v>192</v>
      </c>
      <c r="F119" s="23" t="s">
        <v>111</v>
      </c>
      <c r="G119" s="24">
        <v>172.3</v>
      </c>
      <c r="H119" s="25">
        <v>0</v>
      </c>
      <c r="I119" s="26">
        <f>ROUND(ROUND(H119,2)*ROUND(G119,3),2)</f>
        <v>0</v>
      </c>
      <c r="O119">
        <f>(I119*21)/100</f>
        <v>0</v>
      </c>
      <c r="P119" t="s">
        <v>13</v>
      </c>
    </row>
    <row r="120" spans="1:16" ht="13.2" x14ac:dyDescent="0.25">
      <c r="A120" s="27" t="s">
        <v>40</v>
      </c>
      <c r="E120" s="28" t="s">
        <v>193</v>
      </c>
    </row>
    <row r="121" spans="1:16" ht="26.4" x14ac:dyDescent="0.25">
      <c r="A121" s="31" t="s">
        <v>42</v>
      </c>
      <c r="E121" s="30" t="s">
        <v>194</v>
      </c>
    </row>
    <row r="122" spans="1:16" ht="13.2" x14ac:dyDescent="0.25">
      <c r="A122" s="17" t="s">
        <v>35</v>
      </c>
      <c r="B122" s="21" t="s">
        <v>195</v>
      </c>
      <c r="C122" s="21" t="s">
        <v>196</v>
      </c>
      <c r="D122" s="17" t="s">
        <v>51</v>
      </c>
      <c r="E122" s="22" t="s">
        <v>197</v>
      </c>
      <c r="F122" s="23" t="s">
        <v>111</v>
      </c>
      <c r="G122" s="24">
        <v>344.6</v>
      </c>
      <c r="H122" s="25">
        <v>0</v>
      </c>
      <c r="I122" s="26">
        <f>ROUND(ROUND(H122,2)*ROUND(G122,3),2)</f>
        <v>0</v>
      </c>
      <c r="O122">
        <f>(I122*21)/100</f>
        <v>0</v>
      </c>
      <c r="P122" t="s">
        <v>13</v>
      </c>
    </row>
    <row r="123" spans="1:16" ht="13.2" x14ac:dyDescent="0.25">
      <c r="A123" s="27" t="s">
        <v>40</v>
      </c>
      <c r="E123" s="28" t="s">
        <v>51</v>
      </c>
    </row>
    <row r="124" spans="1:16" ht="26.4" x14ac:dyDescent="0.25">
      <c r="A124" s="31" t="s">
        <v>42</v>
      </c>
      <c r="E124" s="30" t="s">
        <v>198</v>
      </c>
    </row>
    <row r="125" spans="1:16" ht="13.2" x14ac:dyDescent="0.25">
      <c r="A125" s="17" t="s">
        <v>35</v>
      </c>
      <c r="B125" s="21" t="s">
        <v>199</v>
      </c>
      <c r="C125" s="21" t="s">
        <v>200</v>
      </c>
      <c r="D125" s="17" t="s">
        <v>51</v>
      </c>
      <c r="E125" s="22" t="s">
        <v>201</v>
      </c>
      <c r="F125" s="23" t="s">
        <v>111</v>
      </c>
      <c r="G125" s="24">
        <v>172.3</v>
      </c>
      <c r="H125" s="25">
        <v>0</v>
      </c>
      <c r="I125" s="26">
        <f>ROUND(ROUND(H125,2)*ROUND(G125,3),2)</f>
        <v>0</v>
      </c>
      <c r="O125">
        <f>(I125*21)/100</f>
        <v>0</v>
      </c>
      <c r="P125" t="s">
        <v>13</v>
      </c>
    </row>
    <row r="126" spans="1:16" ht="26.4" x14ac:dyDescent="0.25">
      <c r="A126" s="27" t="s">
        <v>40</v>
      </c>
      <c r="E126" s="28" t="s">
        <v>202</v>
      </c>
    </row>
    <row r="127" spans="1:16" ht="13.2" x14ac:dyDescent="0.25">
      <c r="A127" s="31" t="s">
        <v>42</v>
      </c>
      <c r="E127" s="30" t="s">
        <v>51</v>
      </c>
    </row>
    <row r="128" spans="1:16" ht="13.2" x14ac:dyDescent="0.25">
      <c r="A128" s="17" t="s">
        <v>35</v>
      </c>
      <c r="B128" s="21" t="s">
        <v>203</v>
      </c>
      <c r="C128" s="21" t="s">
        <v>204</v>
      </c>
      <c r="D128" s="17" t="s">
        <v>51</v>
      </c>
      <c r="E128" s="22" t="s">
        <v>205</v>
      </c>
      <c r="F128" s="23" t="s">
        <v>94</v>
      </c>
      <c r="G128" s="24">
        <v>14.1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13</v>
      </c>
    </row>
    <row r="129" spans="1:16" ht="13.2" x14ac:dyDescent="0.25">
      <c r="A129" s="27" t="s">
        <v>40</v>
      </c>
      <c r="E129" s="28" t="s">
        <v>51</v>
      </c>
    </row>
    <row r="130" spans="1:16" ht="26.4" x14ac:dyDescent="0.25">
      <c r="A130" s="31" t="s">
        <v>42</v>
      </c>
      <c r="E130" s="30" t="s">
        <v>206</v>
      </c>
    </row>
    <row r="131" spans="1:16" ht="13.2" x14ac:dyDescent="0.25">
      <c r="A131" s="17" t="s">
        <v>35</v>
      </c>
      <c r="B131" s="21" t="s">
        <v>207</v>
      </c>
      <c r="C131" s="21" t="s">
        <v>208</v>
      </c>
      <c r="D131" s="17" t="s">
        <v>51</v>
      </c>
      <c r="E131" s="22" t="s">
        <v>209</v>
      </c>
      <c r="F131" s="23" t="s">
        <v>100</v>
      </c>
      <c r="G131" s="24">
        <v>4</v>
      </c>
      <c r="H131" s="25">
        <v>0</v>
      </c>
      <c r="I131" s="26">
        <f>ROUND(ROUND(H131,2)*ROUND(G131,3),2)</f>
        <v>0</v>
      </c>
      <c r="O131">
        <f>(I131*21)/100</f>
        <v>0</v>
      </c>
      <c r="P131" t="s">
        <v>13</v>
      </c>
    </row>
    <row r="132" spans="1:16" ht="39.6" x14ac:dyDescent="0.25">
      <c r="A132" s="27" t="s">
        <v>40</v>
      </c>
      <c r="E132" s="28" t="s">
        <v>210</v>
      </c>
    </row>
    <row r="133" spans="1:16" ht="66" x14ac:dyDescent="0.25">
      <c r="A133" s="29" t="s">
        <v>42</v>
      </c>
      <c r="E133" s="30" t="s">
        <v>211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Drozenová Dagmar</dc:creator>
  <cp:keywords/>
  <dc:description/>
  <cp:lastModifiedBy>Drozenova Dagmar</cp:lastModifiedBy>
  <dcterms:created xsi:type="dcterms:W3CDTF">2023-07-25T11:58:53Z</dcterms:created>
  <dcterms:modified xsi:type="dcterms:W3CDTF">2023-07-25T11:58:53Z</dcterms:modified>
  <cp:category/>
  <cp:contentStatus/>
</cp:coreProperties>
</file>